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WORK\Grupo SafetyZone\Safety Zone\Safety 2026\Cotizaciones 2026\Abril 2026\29-04-2026\Carolina Correa 4\"/>
    </mc:Choice>
  </mc:AlternateContent>
  <xr:revisionPtr revIDLastSave="0" documentId="13_ncr:1_{B8D3873B-916A-4B2B-9B5E-CF8B380C008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8" i="1" l="1"/>
  <c r="J27" i="1" s="1"/>
  <c r="F27" i="1" s="1"/>
  <c r="D25" i="1"/>
  <c r="J30" i="1" l="1"/>
  <c r="J33" i="1"/>
  <c r="J36" i="1"/>
  <c r="J24" i="1" l="1"/>
  <c r="D22" i="1" l="1"/>
  <c r="F33" i="1" l="1"/>
  <c r="G33" i="1" s="1"/>
  <c r="F36" i="1"/>
  <c r="G36" i="1" s="1"/>
  <c r="J39" i="1"/>
  <c r="F39" i="1" s="1"/>
  <c r="G39" i="1" s="1"/>
  <c r="J42" i="1"/>
  <c r="F42" i="1" s="1"/>
  <c r="G42" i="1" s="1"/>
  <c r="S4" i="2" l="1"/>
  <c r="R4" i="2"/>
  <c r="S11" i="2" s="1"/>
  <c r="T11" i="2" s="1"/>
  <c r="N4" i="2"/>
  <c r="M4" i="2"/>
  <c r="N11" i="2" s="1"/>
  <c r="O11" i="2" s="1"/>
  <c r="I4" i="2"/>
  <c r="H4" i="2"/>
  <c r="I11" i="2" s="1"/>
  <c r="J11" i="2" s="1"/>
  <c r="D4" i="2"/>
  <c r="C4" i="2"/>
  <c r="D11" i="2" s="1"/>
  <c r="G101" i="1"/>
  <c r="G98" i="1"/>
  <c r="G95" i="1"/>
  <c r="G92" i="1"/>
  <c r="G89" i="1"/>
  <c r="J51" i="1"/>
  <c r="J48" i="1"/>
  <c r="F48" i="1" s="1"/>
  <c r="G48" i="1" s="1"/>
  <c r="J45" i="1"/>
  <c r="F45" i="1" s="1"/>
  <c r="G45" i="1" s="1"/>
  <c r="G27" i="1"/>
  <c r="F24" i="1"/>
  <c r="G24" i="1" s="1"/>
  <c r="J21" i="1"/>
  <c r="F21" i="1" s="1"/>
  <c r="G21" i="1" s="1"/>
  <c r="G103" i="1" l="1"/>
  <c r="F30" i="1"/>
  <c r="G30" i="1" s="1"/>
  <c r="F51" i="1"/>
  <c r="G51" i="1" s="1"/>
  <c r="D17" i="2"/>
  <c r="E11" i="2"/>
  <c r="I10" i="2"/>
  <c r="J10" i="2" s="1"/>
  <c r="J14" i="2" s="1"/>
  <c r="D22" i="2" s="1"/>
  <c r="S10" i="2"/>
  <c r="T10" i="2" s="1"/>
  <c r="T14" i="2" s="1"/>
  <c r="D24" i="2" s="1"/>
  <c r="D10" i="2"/>
  <c r="N10" i="2"/>
  <c r="O10" i="2" s="1"/>
  <c r="O14" i="2" s="1"/>
  <c r="D23" i="2" s="1"/>
  <c r="G53" i="1" l="1"/>
  <c r="G54" i="1" s="1"/>
  <c r="D16" i="2"/>
  <c r="C20" i="2"/>
  <c r="D20" i="2" s="1"/>
  <c r="E10" i="2"/>
  <c r="E14" i="2" s="1"/>
  <c r="D21" i="2" s="1"/>
  <c r="G55" i="1" l="1"/>
  <c r="D27" i="2"/>
  <c r="D30" i="2" s="1"/>
</calcChain>
</file>

<file path=xl/sharedStrings.xml><?xml version="1.0" encoding="utf-8"?>
<sst xmlns="http://schemas.openxmlformats.org/spreadsheetml/2006/main" count="134" uniqueCount="88">
  <si>
    <t>OBSERVACIONES</t>
  </si>
  <si>
    <t>Forma de pago : 50% anticipo, 50% contra entrega</t>
  </si>
  <si>
    <t>Validez de la oferta: 30 dias calendario</t>
  </si>
  <si>
    <t xml:space="preserve">Asesor </t>
  </si>
  <si>
    <t>Cali - Valle</t>
  </si>
  <si>
    <t xml:space="preserve">          SAFETY ZONE</t>
  </si>
  <si>
    <t>SISTEMAS DE SEGURIDAD</t>
  </si>
  <si>
    <t>Nombre :</t>
  </si>
  <si>
    <t>Direccion :</t>
  </si>
  <si>
    <t xml:space="preserve">E-mail : </t>
  </si>
  <si>
    <t>Telefono :</t>
  </si>
  <si>
    <t>Referencia :</t>
  </si>
  <si>
    <t>Cantidad</t>
  </si>
  <si>
    <t>Descripcion</t>
  </si>
  <si>
    <t>Valor Total</t>
  </si>
  <si>
    <t>3132049272 Bogota</t>
  </si>
  <si>
    <t>LARGO</t>
  </si>
  <si>
    <t>ANCHO</t>
  </si>
  <si>
    <t>PERIMETRO</t>
  </si>
  <si>
    <t>AREA</t>
  </si>
  <si>
    <t># DE ANCLAJES</t>
  </si>
  <si>
    <t>COSTOS</t>
  </si>
  <si>
    <t>CORDEL</t>
  </si>
  <si>
    <t>PRECIO</t>
  </si>
  <si>
    <t>CANTIDAD</t>
  </si>
  <si>
    <t>ENCOMIENDA</t>
  </si>
  <si>
    <t>COSTOS 2</t>
  </si>
  <si>
    <t>INSTALACION 1</t>
  </si>
  <si>
    <t>INSTALACION 2</t>
  </si>
  <si>
    <t>INSTALACION 3</t>
  </si>
  <si>
    <t>INSTALACION 4</t>
  </si>
  <si>
    <t>HORAS DEL TRABAJADOR</t>
  </si>
  <si>
    <t>BROCAS</t>
  </si>
  <si>
    <t>Total de # de anclajes</t>
  </si>
  <si>
    <t>precio cotizado</t>
  </si>
  <si>
    <t>costo instalacion</t>
  </si>
  <si>
    <t>ganacia sobre la instalacion</t>
  </si>
  <si>
    <t>total de cordel</t>
  </si>
  <si>
    <t>Valor uni</t>
  </si>
  <si>
    <t>TOTAL</t>
  </si>
  <si>
    <t>(2)524 5112</t>
  </si>
  <si>
    <t>Cll 64 norte No. 5B 41 of. 1005</t>
  </si>
  <si>
    <t>Ing. ANDRES VEGA</t>
  </si>
  <si>
    <t>Ventana 1</t>
  </si>
  <si>
    <t>Malla multifilamento  500 kg/m2</t>
  </si>
  <si>
    <t>Ventana 2</t>
  </si>
  <si>
    <r>
      <t xml:space="preserve">Fecha  </t>
    </r>
    <r>
      <rPr>
        <u/>
        <sz val="12"/>
        <rFont val="Century Gothic"/>
      </rPr>
      <t>de 3 Agosto de 2013</t>
    </r>
  </si>
  <si>
    <t>CRA 73 # 22-45 Int 2 Apto 903</t>
  </si>
  <si>
    <t>ayaruro3@gmail.com</t>
  </si>
  <si>
    <t>310-314-8431</t>
  </si>
  <si>
    <t>Balcon</t>
  </si>
  <si>
    <t>Area total por ventana:    8.60m2</t>
  </si>
  <si>
    <t>Dimensiones del area 4.00m x 2.15m</t>
  </si>
  <si>
    <t xml:space="preserve">Dimensiones del area 1.50m x 1.90m </t>
  </si>
  <si>
    <t xml:space="preserve">Dimensiones del area 1.20m x 1.30m </t>
  </si>
  <si>
    <t>Area total por ventana:     2.85m2</t>
  </si>
  <si>
    <t>Area total por ventana:     1.56m2</t>
  </si>
  <si>
    <r>
      <t xml:space="preserve">Cotizacion No.   </t>
    </r>
    <r>
      <rPr>
        <b/>
        <sz val="12"/>
        <rFont val="Century Gothic"/>
      </rPr>
      <t xml:space="preserve"> 0228b</t>
    </r>
  </si>
  <si>
    <t>Nombre :</t>
  </si>
  <si>
    <t>Estructura</t>
  </si>
  <si>
    <t>Malla</t>
  </si>
  <si>
    <t>Otro 1</t>
  </si>
  <si>
    <t>Otro 2</t>
  </si>
  <si>
    <t>Dimensiones del area</t>
  </si>
  <si>
    <t>m2</t>
  </si>
  <si>
    <t>Tipo</t>
  </si>
  <si>
    <t>Iva 19%</t>
  </si>
  <si>
    <t>RECIBIMOS TODAS LAS TARJETAS</t>
  </si>
  <si>
    <r>
      <t xml:space="preserve">Forma de pago : </t>
    </r>
    <r>
      <rPr>
        <sz val="10"/>
        <rFont val="Century Gothic"/>
        <family val="2"/>
      </rPr>
      <t xml:space="preserve">Consignacion </t>
    </r>
    <r>
      <rPr>
        <sz val="12"/>
        <rFont val="Century Gothic"/>
      </rPr>
      <t>70% anticipo, 30% contra entrega</t>
    </r>
  </si>
  <si>
    <t>Cra 27A # 75-18 Loc 02</t>
  </si>
  <si>
    <t>Cel: 300-239-2104</t>
  </si>
  <si>
    <t>Bogota - Colombia</t>
  </si>
  <si>
    <t>SISTEMAS DE PROTECCION</t>
  </si>
  <si>
    <t xml:space="preserve">Area total a cubrir: </t>
  </si>
  <si>
    <t>Valor unit</t>
  </si>
  <si>
    <t>Malla Monofilamento 100 Kg/m2</t>
  </si>
  <si>
    <t>NATALIA BOBADILLA ACOSTA</t>
  </si>
  <si>
    <t>29 de Abril de 2026</t>
  </si>
  <si>
    <t>315-711-1825</t>
  </si>
  <si>
    <t>CAROLINA CORREA</t>
  </si>
  <si>
    <t>Cra 7 # 150-00/Cll 150A # 5A-88 Apto 205 Ed. Bosque de Pinos/Bosque 150</t>
  </si>
  <si>
    <t>carolina.correav@gmail.com</t>
  </si>
  <si>
    <t>Puerta Vent 1</t>
  </si>
  <si>
    <t>Sala</t>
  </si>
  <si>
    <t>Puerta Hall</t>
  </si>
  <si>
    <t>Baranda 1</t>
  </si>
  <si>
    <t>Habitacion Principal</t>
  </si>
  <si>
    <r>
      <t xml:space="preserve">Cotizacion No.  </t>
    </r>
    <r>
      <rPr>
        <b/>
        <sz val="12"/>
        <rFont val="Century Gothic"/>
        <family val="2"/>
      </rPr>
      <t xml:space="preserve"> 0043B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</si>
</sst>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80A]#,##0"/>
    <numFmt numFmtId="165" formatCode="0.00;[Red]0.00"/>
    <numFmt numFmtId="166" formatCode="0.000"/>
  </numFmts>
  <fonts count="34" x14ac:knownFonts="1">
    <font>
      <sz val="10"/>
      <name val="Verdana"/>
    </font>
    <font>
      <sz val="12"/>
      <name val="Century Gothic"/>
    </font>
    <font>
      <sz val="10"/>
      <color rgb="FF000000"/>
      <name val="Arial"/>
    </font>
    <font>
      <u/>
      <sz val="10"/>
      <color indexed="12"/>
      <name val="Verdana"/>
    </font>
    <font>
      <sz val="10"/>
      <name val="Verdana"/>
    </font>
    <font>
      <b/>
      <sz val="10"/>
      <color rgb="FF222222"/>
      <name val="Arial"/>
    </font>
    <font>
      <sz val="10"/>
      <color rgb="FF222222"/>
      <name val="Arial"/>
    </font>
    <font>
      <sz val="12"/>
      <name val="Century Gothic"/>
    </font>
    <font>
      <u/>
      <sz val="12"/>
      <name val="Century Gothic"/>
    </font>
    <font>
      <sz val="12"/>
      <color indexed="9"/>
      <name val="Century Gothic"/>
    </font>
    <font>
      <sz val="12"/>
      <color rgb="FFFFFFFF"/>
      <name val="Century Gothic"/>
    </font>
    <font>
      <b/>
      <sz val="11"/>
      <name val="Century Gothic"/>
    </font>
    <font>
      <b/>
      <sz val="10"/>
      <name val="Century Gothic"/>
    </font>
    <font>
      <sz val="10"/>
      <name val="Century Gothic"/>
    </font>
    <font>
      <u/>
      <sz val="12"/>
      <name val="Century Gothic"/>
    </font>
    <font>
      <b/>
      <sz val="12"/>
      <name val="Century Gothic"/>
    </font>
    <font>
      <b/>
      <sz val="12"/>
      <name val="Century Gothic"/>
    </font>
    <font>
      <b/>
      <sz val="18"/>
      <name val="Verdana"/>
    </font>
    <font>
      <sz val="10"/>
      <color rgb="FF376092"/>
      <name val="Verdana"/>
    </font>
    <font>
      <sz val="10"/>
      <name val="Verdana"/>
    </font>
    <font>
      <sz val="12"/>
      <name val="Century Gothic"/>
      <family val="2"/>
    </font>
    <font>
      <sz val="10"/>
      <color rgb="FF222222"/>
      <name val="Arial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2"/>
      <color rgb="FFFF0000"/>
      <name val="Century Gothic"/>
      <family val="2"/>
    </font>
    <font>
      <b/>
      <sz val="12"/>
      <name val="Century Gothic"/>
      <family val="2"/>
    </font>
    <font>
      <b/>
      <sz val="12"/>
      <color rgb="FF0070C0"/>
      <name val="Century Gothic"/>
      <family val="2"/>
    </font>
    <font>
      <b/>
      <sz val="10"/>
      <color rgb="FF0070C0"/>
      <name val="Century Gothic"/>
      <family val="2"/>
    </font>
    <font>
      <u/>
      <sz val="12"/>
      <name val="Century Gothic"/>
      <family val="2"/>
    </font>
    <font>
      <sz val="12"/>
      <color rgb="FFFFFFFF"/>
      <name val="Century Gothic"/>
      <family val="2"/>
    </font>
    <font>
      <sz val="9"/>
      <name val="Century Gothic"/>
      <family val="2"/>
    </font>
    <font>
      <sz val="10"/>
      <color indexed="12"/>
      <name val="Verdana"/>
      <family val="2"/>
    </font>
    <font>
      <sz val="11"/>
      <name val="Century Gothic"/>
      <family val="2"/>
    </font>
    <font>
      <sz val="10"/>
      <color indexed="4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21596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00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>
      <protection locked="0"/>
    </xf>
  </cellStyleXfs>
  <cellXfs count="1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wrapText="1"/>
    </xf>
    <xf numFmtId="0" fontId="2" fillId="0" borderId="0" xfId="0" applyFont="1"/>
    <xf numFmtId="0" fontId="3" fillId="0" borderId="0" xfId="1" applyAlignment="1" applyProtection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0" borderId="4" xfId="0" applyFont="1" applyBorder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" fillId="0" borderId="10" xfId="0" applyFont="1" applyBorder="1"/>
    <xf numFmtId="0" fontId="1" fillId="0" borderId="12" xfId="0" applyFont="1" applyBorder="1"/>
    <xf numFmtId="164" fontId="1" fillId="0" borderId="14" xfId="0" applyNumberFormat="1" applyFont="1" applyBorder="1"/>
    <xf numFmtId="0" fontId="1" fillId="0" borderId="15" xfId="0" applyFont="1" applyBorder="1"/>
    <xf numFmtId="164" fontId="1" fillId="0" borderId="16" xfId="0" applyNumberFormat="1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3" fontId="13" fillId="0" borderId="0" xfId="0" applyNumberFormat="1" applyFont="1"/>
    <xf numFmtId="164" fontId="1" fillId="0" borderId="19" xfId="0" applyNumberFormat="1" applyFont="1" applyBorder="1" applyAlignment="1">
      <alignment horizontal="center"/>
    </xf>
    <xf numFmtId="0" fontId="1" fillId="4" borderId="16" xfId="0" applyFont="1" applyFill="1" applyBorder="1"/>
    <xf numFmtId="0" fontId="1" fillId="0" borderId="17" xfId="0" applyFont="1" applyBorder="1" applyProtection="1">
      <protection locked="0"/>
    </xf>
    <xf numFmtId="0" fontId="13" fillId="0" borderId="23" xfId="0" applyFont="1" applyBorder="1"/>
    <xf numFmtId="0" fontId="13" fillId="0" borderId="24" xfId="0" applyFont="1" applyBorder="1"/>
    <xf numFmtId="166" fontId="13" fillId="0" borderId="24" xfId="0" applyNumberFormat="1" applyFont="1" applyBorder="1" applyAlignment="1">
      <alignment horizontal="center"/>
    </xf>
    <xf numFmtId="16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1" fillId="0" borderId="31" xfId="0" applyFont="1" applyBorder="1"/>
    <xf numFmtId="0" fontId="1" fillId="0" borderId="32" xfId="0" applyFont="1" applyBorder="1"/>
    <xf numFmtId="164" fontId="1" fillId="0" borderId="33" xfId="0" applyNumberFormat="1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7" fillId="0" borderId="20" xfId="0" applyFont="1" applyBorder="1"/>
    <xf numFmtId="0" fontId="7" fillId="0" borderId="22" xfId="0" applyFont="1" applyBorder="1"/>
    <xf numFmtId="164" fontId="1" fillId="0" borderId="26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2" xfId="0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25" xfId="0" applyFont="1" applyBorder="1"/>
    <xf numFmtId="0" fontId="1" fillId="0" borderId="39" xfId="0" applyFont="1" applyBorder="1"/>
    <xf numFmtId="0" fontId="1" fillId="0" borderId="26" xfId="0" applyFont="1" applyBorder="1"/>
    <xf numFmtId="0" fontId="14" fillId="0" borderId="0" xfId="0" applyFont="1"/>
    <xf numFmtId="0" fontId="15" fillId="0" borderId="0" xfId="0" applyFont="1"/>
    <xf numFmtId="164" fontId="15" fillId="0" borderId="0" xfId="0" applyNumberFormat="1" applyFont="1"/>
    <xf numFmtId="0" fontId="1" fillId="5" borderId="0" xfId="0" applyFont="1" applyFill="1"/>
    <xf numFmtId="0" fontId="15" fillId="5" borderId="0" xfId="0" applyFont="1" applyFill="1"/>
    <xf numFmtId="164" fontId="15" fillId="5" borderId="0" xfId="0" applyNumberFormat="1" applyFont="1" applyFill="1"/>
    <xf numFmtId="0" fontId="16" fillId="0" borderId="0" xfId="0" applyFont="1" applyAlignment="1">
      <alignment horizontal="center"/>
    </xf>
    <xf numFmtId="0" fontId="12" fillId="0" borderId="0" xfId="0" applyFont="1"/>
    <xf numFmtId="0" fontId="1" fillId="0" borderId="0" xfId="0" applyFont="1" applyAlignment="1">
      <alignment wrapText="1"/>
    </xf>
    <xf numFmtId="0" fontId="16" fillId="0" borderId="0" xfId="0" applyFont="1"/>
    <xf numFmtId="0" fontId="9" fillId="6" borderId="0" xfId="0" applyFont="1" applyFill="1" applyAlignment="1">
      <alignment horizontal="center"/>
    </xf>
    <xf numFmtId="0" fontId="10" fillId="7" borderId="0" xfId="0" applyFont="1" applyFill="1"/>
    <xf numFmtId="0" fontId="15" fillId="0" borderId="11" xfId="0" applyFont="1" applyBorder="1"/>
    <xf numFmtId="0" fontId="1" fillId="0" borderId="13" xfId="0" applyFont="1" applyBorder="1"/>
    <xf numFmtId="0" fontId="13" fillId="0" borderId="21" xfId="0" applyFont="1" applyBorder="1"/>
    <xf numFmtId="0" fontId="13" fillId="0" borderId="0" xfId="0" applyFont="1"/>
    <xf numFmtId="0" fontId="13" fillId="0" borderId="17" xfId="0" applyFont="1" applyBorder="1"/>
    <xf numFmtId="0" fontId="13" fillId="0" borderId="25" xfId="0" applyFont="1" applyBorder="1"/>
    <xf numFmtId="0" fontId="1" fillId="0" borderId="40" xfId="0" applyFont="1" applyBorder="1"/>
    <xf numFmtId="0" fontId="15" fillId="0" borderId="12" xfId="0" applyFont="1" applyBorder="1"/>
    <xf numFmtId="0" fontId="1" fillId="0" borderId="16" xfId="0" applyFont="1" applyBorder="1"/>
    <xf numFmtId="0" fontId="7" fillId="0" borderId="12" xfId="0" applyFont="1" applyBorder="1"/>
    <xf numFmtId="0" fontId="4" fillId="0" borderId="41" xfId="0" applyFont="1" applyBorder="1"/>
    <xf numFmtId="0" fontId="4" fillId="0" borderId="42" xfId="0" applyFont="1" applyBorder="1"/>
    <xf numFmtId="0" fontId="4" fillId="0" borderId="42" xfId="0" applyFont="1" applyBorder="1" applyAlignment="1">
      <alignment horizontal="center"/>
    </xf>
    <xf numFmtId="0" fontId="4" fillId="0" borderId="34" xfId="0" applyFont="1" applyBorder="1"/>
    <xf numFmtId="0" fontId="4" fillId="0" borderId="21" xfId="0" applyFont="1" applyBorder="1"/>
    <xf numFmtId="0" fontId="4" fillId="5" borderId="4" xfId="0" applyFont="1" applyFill="1" applyBorder="1"/>
    <xf numFmtId="0" fontId="18" fillId="0" borderId="0" xfId="0" applyFont="1"/>
    <xf numFmtId="0" fontId="4" fillId="0" borderId="0" xfId="0" applyFont="1"/>
    <xf numFmtId="0" fontId="4" fillId="0" borderId="17" xfId="0" applyFont="1" applyBorder="1"/>
    <xf numFmtId="0" fontId="19" fillId="0" borderId="0" xfId="0" applyFont="1"/>
    <xf numFmtId="0" fontId="19" fillId="0" borderId="17" xfId="0" applyFont="1" applyBorder="1"/>
    <xf numFmtId="1" fontId="4" fillId="0" borderId="0" xfId="0" applyNumberFormat="1" applyFont="1"/>
    <xf numFmtId="0" fontId="4" fillId="0" borderId="43" xfId="0" applyFont="1" applyBorder="1"/>
    <xf numFmtId="0" fontId="4" fillId="0" borderId="44" xfId="0" applyFont="1" applyBorder="1"/>
    <xf numFmtId="0" fontId="4" fillId="0" borderId="4" xfId="0" applyFont="1" applyBorder="1"/>
    <xf numFmtId="0" fontId="19" fillId="0" borderId="42" xfId="0" applyFont="1" applyBorder="1"/>
    <xf numFmtId="1" fontId="4" fillId="0" borderId="42" xfId="0" applyNumberFormat="1" applyFont="1" applyBorder="1"/>
    <xf numFmtId="0" fontId="1" fillId="0" borderId="45" xfId="0" applyFont="1" applyBorder="1"/>
    <xf numFmtId="0" fontId="7" fillId="0" borderId="15" xfId="0" applyFont="1" applyBorder="1"/>
    <xf numFmtId="0" fontId="7" fillId="0" borderId="37" xfId="0" applyFont="1" applyBorder="1"/>
    <xf numFmtId="0" fontId="13" fillId="0" borderId="37" xfId="0" applyFont="1" applyBorder="1"/>
    <xf numFmtId="0" fontId="13" fillId="0" borderId="48" xfId="0" applyFont="1" applyBorder="1" applyAlignment="1">
      <alignment horizontal="right"/>
    </xf>
    <xf numFmtId="0" fontId="20" fillId="0" borderId="12" xfId="0" applyFont="1" applyBorder="1"/>
    <xf numFmtId="0" fontId="22" fillId="0" borderId="45" xfId="0" applyFont="1" applyBorder="1"/>
    <xf numFmtId="2" fontId="23" fillId="0" borderId="47" xfId="0" applyNumberFormat="1" applyFont="1" applyBorder="1"/>
    <xf numFmtId="0" fontId="21" fillId="0" borderId="0" xfId="0" applyFont="1"/>
    <xf numFmtId="165" fontId="23" fillId="0" borderId="0" xfId="0" applyNumberFormat="1" applyFont="1"/>
    <xf numFmtId="3" fontId="1" fillId="0" borderId="4" xfId="0" applyNumberFormat="1" applyFont="1" applyBorder="1"/>
    <xf numFmtId="0" fontId="23" fillId="0" borderId="0" xfId="0" applyFont="1"/>
    <xf numFmtId="0" fontId="26" fillId="0" borderId="0" xfId="0" applyFont="1"/>
    <xf numFmtId="0" fontId="20" fillId="0" borderId="0" xfId="0" applyFont="1"/>
    <xf numFmtId="1" fontId="21" fillId="0" borderId="4" xfId="0" applyNumberFormat="1" applyFont="1" applyBorder="1"/>
    <xf numFmtId="0" fontId="29" fillId="2" borderId="0" xfId="0" applyFont="1" applyFill="1"/>
    <xf numFmtId="0" fontId="31" fillId="0" borderId="0" xfId="1" applyFont="1">
      <protection locked="0"/>
    </xf>
    <xf numFmtId="0" fontId="30" fillId="0" borderId="46" xfId="0" applyFont="1" applyBorder="1"/>
    <xf numFmtId="0" fontId="1" fillId="0" borderId="45" xfId="0" applyFont="1" applyFill="1" applyBorder="1"/>
    <xf numFmtId="0" fontId="7" fillId="0" borderId="15" xfId="0" applyFont="1" applyFill="1" applyBorder="1"/>
    <xf numFmtId="0" fontId="7" fillId="0" borderId="37" xfId="0" applyFont="1" applyFill="1" applyBorder="1"/>
    <xf numFmtId="0" fontId="13" fillId="0" borderId="1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5" fillId="0" borderId="1" xfId="0" applyFont="1" applyBorder="1"/>
    <xf numFmtId="0" fontId="16" fillId="0" borderId="2" xfId="0" applyFont="1" applyBorder="1"/>
    <xf numFmtId="0" fontId="16" fillId="0" borderId="3" xfId="0" applyFont="1" applyBorder="1"/>
    <xf numFmtId="0" fontId="1" fillId="0" borderId="0" xfId="0" applyFont="1"/>
    <xf numFmtId="0" fontId="7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9" fillId="6" borderId="0" xfId="0" applyFont="1" applyFill="1" applyAlignment="1">
      <alignment horizontal="center"/>
    </xf>
    <xf numFmtId="0" fontId="20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32" fillId="0" borderId="1" xfId="0" applyFont="1" applyBorder="1"/>
    <xf numFmtId="0" fontId="32" fillId="0" borderId="2" xfId="0" applyFont="1" applyBorder="1"/>
    <xf numFmtId="0" fontId="32" fillId="0" borderId="3" xfId="0" applyFont="1" applyBorder="1"/>
    <xf numFmtId="0" fontId="1" fillId="0" borderId="0" xfId="0" applyFont="1" applyAlignment="1">
      <alignment horizontal="center" wrapText="1"/>
    </xf>
    <xf numFmtId="0" fontId="33" fillId="0" borderId="1" xfId="1" applyFont="1" applyBorder="1" applyAlignment="1" applyProtection="1">
      <alignment horizontal="left" wrapText="1"/>
    </xf>
    <xf numFmtId="0" fontId="23" fillId="0" borderId="2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3" fillId="0" borderId="1" xfId="1" applyBorder="1" applyProtection="1"/>
    <xf numFmtId="0" fontId="7" fillId="0" borderId="2" xfId="0" applyFont="1" applyBorder="1"/>
    <xf numFmtId="0" fontId="7" fillId="0" borderId="3" xfId="0" applyFont="1" applyBorder="1"/>
    <xf numFmtId="0" fontId="20" fillId="0" borderId="1" xfId="0" applyFont="1" applyBorder="1"/>
    <xf numFmtId="0" fontId="9" fillId="2" borderId="0" xfId="0" applyFont="1" applyFill="1" applyAlignment="1">
      <alignment horizontal="center"/>
    </xf>
    <xf numFmtId="0" fontId="1" fillId="2" borderId="0" xfId="0" applyFont="1" applyFill="1"/>
    <xf numFmtId="0" fontId="24" fillId="0" borderId="0" xfId="0" applyFont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0" fontId="17" fillId="0" borderId="0" xfId="0" applyFont="1" applyAlignment="1">
      <alignment horizontal="center" vertical="center"/>
    </xf>
  </cellXfs>
  <cellStyles count="2">
    <cellStyle name="Hipervíncul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</xdr:colOff>
      <xdr:row>69</xdr:row>
      <xdr:rowOff>0</xdr:rowOff>
    </xdr:from>
    <xdr:to>
      <xdr:col>3</xdr:col>
      <xdr:colOff>296197</xdr:colOff>
      <xdr:row>76</xdr:row>
      <xdr:rowOff>24817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29368</xdr:colOff>
      <xdr:row>1</xdr:row>
      <xdr:rowOff>0</xdr:rowOff>
    </xdr:from>
    <xdr:to>
      <xdr:col>3</xdr:col>
      <xdr:colOff>6553</xdr:colOff>
      <xdr:row>5</xdr:row>
      <xdr:rowOff>189979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rolina.correav@gmail.com" TargetMode="External"/><Relationship Id="rId1" Type="http://schemas.openxmlformats.org/officeDocument/2006/relationships/hyperlink" Target="mailto:ayaruro3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10"/>
  <sheetViews>
    <sheetView tabSelected="1" topLeftCell="A11" zoomScale="90" zoomScaleNormal="90" workbookViewId="0">
      <selection activeCell="L11" sqref="L11"/>
    </sheetView>
  </sheetViews>
  <sheetFormatPr baseColWidth="10" defaultColWidth="0" defaultRowHeight="17.25" x14ac:dyDescent="0.3"/>
  <cols>
    <col min="1" max="1" width="10.75" style="1"/>
    <col min="2" max="2" width="12.625" style="1"/>
    <col min="3" max="3" width="8.125" style="1"/>
    <col min="4" max="4" width="9.5" style="1" bestFit="1" customWidth="1"/>
    <col min="5" max="5" width="8.625" style="1" bestFit="1" customWidth="1"/>
    <col min="6" max="6" width="11.625" style="1"/>
    <col min="7" max="7" width="15" style="1" customWidth="1"/>
    <col min="8" max="8" width="6.625" style="1"/>
    <col min="9" max="11" width="9.625" style="1"/>
    <col min="12" max="12" width="9.625" style="1" customWidth="1"/>
    <col min="13" max="13" width="9.625" style="1"/>
    <col min="14" max="256" width="10.75" style="1"/>
    <col min="257" max="16384" width="9" hidden="1"/>
  </cols>
  <sheetData>
    <row r="1" spans="1:9" ht="3.95" customHeight="1" x14ac:dyDescent="0.3"/>
    <row r="2" spans="1:9" x14ac:dyDescent="0.3">
      <c r="B2" s="2"/>
      <c r="C2" s="2"/>
      <c r="D2" s="134"/>
      <c r="E2" s="116"/>
      <c r="F2" s="116"/>
      <c r="G2" s="116"/>
    </row>
    <row r="3" spans="1:9" x14ac:dyDescent="0.3">
      <c r="D3" s="116" t="s">
        <v>69</v>
      </c>
      <c r="E3" s="116"/>
      <c r="F3" s="116"/>
      <c r="G3" s="116"/>
    </row>
    <row r="4" spans="1:9" x14ac:dyDescent="0.3">
      <c r="D4" s="116" t="s">
        <v>70</v>
      </c>
      <c r="E4" s="116"/>
      <c r="F4" s="116"/>
      <c r="G4" s="116"/>
    </row>
    <row r="5" spans="1:9" x14ac:dyDescent="0.3">
      <c r="D5" s="116" t="s">
        <v>71</v>
      </c>
      <c r="E5" s="116"/>
      <c r="F5" s="116"/>
      <c r="G5" s="116"/>
    </row>
    <row r="6" spans="1:9" x14ac:dyDescent="0.3">
      <c r="D6" s="144"/>
      <c r="E6" s="144"/>
      <c r="F6" s="144"/>
      <c r="G6" s="144"/>
      <c r="I6" s="3"/>
    </row>
    <row r="7" spans="1:9" x14ac:dyDescent="0.3">
      <c r="A7" s="116" t="s">
        <v>72</v>
      </c>
      <c r="B7" s="116"/>
      <c r="C7" s="116"/>
      <c r="D7" s="129" t="s">
        <v>87</v>
      </c>
      <c r="E7" s="127"/>
      <c r="F7" s="127"/>
      <c r="G7" s="127"/>
    </row>
    <row r="8" spans="1:9" x14ac:dyDescent="0.3">
      <c r="A8" s="116"/>
      <c r="B8" s="116"/>
      <c r="C8" s="116"/>
      <c r="D8" s="130" t="s">
        <v>77</v>
      </c>
      <c r="E8" s="130"/>
      <c r="F8" s="130"/>
      <c r="G8" s="130"/>
    </row>
    <row r="9" spans="1:9" x14ac:dyDescent="0.3">
      <c r="I9" s="4"/>
    </row>
    <row r="10" spans="1:9" x14ac:dyDescent="0.3">
      <c r="I10" s="5"/>
    </row>
    <row r="11" spans="1:9" x14ac:dyDescent="0.3">
      <c r="A11" s="1" t="s">
        <v>58</v>
      </c>
      <c r="B11" s="145" t="s">
        <v>79</v>
      </c>
      <c r="C11" s="146"/>
      <c r="D11" s="146"/>
      <c r="E11" s="146"/>
      <c r="F11" s="146"/>
      <c r="G11" s="102"/>
      <c r="I11" s="6"/>
    </row>
    <row r="12" spans="1:9" ht="3" customHeight="1" x14ac:dyDescent="0.3">
      <c r="B12" s="1" t="s">
        <v>76</v>
      </c>
      <c r="I12" s="5"/>
    </row>
    <row r="13" spans="1:9" x14ac:dyDescent="0.3">
      <c r="B13" s="131" t="s">
        <v>80</v>
      </c>
      <c r="C13" s="132"/>
      <c r="D13" s="132"/>
      <c r="E13" s="132"/>
      <c r="F13" s="132"/>
      <c r="G13" s="133"/>
    </row>
    <row r="14" spans="1:9" ht="3.95" customHeight="1" x14ac:dyDescent="0.3"/>
    <row r="15" spans="1:9" ht="17.25" customHeight="1" x14ac:dyDescent="0.3">
      <c r="A15" s="1" t="s">
        <v>9</v>
      </c>
      <c r="B15" s="135" t="s">
        <v>81</v>
      </c>
      <c r="C15" s="136"/>
      <c r="D15" s="137"/>
      <c r="F15" s="1" t="s">
        <v>10</v>
      </c>
      <c r="G15" s="106" t="s">
        <v>78</v>
      </c>
    </row>
    <row r="16" spans="1:9" x14ac:dyDescent="0.3">
      <c r="B16" s="108"/>
      <c r="G16" s="100"/>
      <c r="H16" s="6"/>
    </row>
    <row r="17" spans="1:13" x14ac:dyDescent="0.3">
      <c r="A17" s="103" t="s">
        <v>11</v>
      </c>
      <c r="B17" s="141" t="s">
        <v>75</v>
      </c>
      <c r="C17" s="124"/>
      <c r="D17" s="124"/>
      <c r="E17" s="124"/>
      <c r="F17" s="124"/>
      <c r="G17" s="125"/>
      <c r="H17" s="8"/>
    </row>
    <row r="18" spans="1:13" x14ac:dyDescent="0.3">
      <c r="I18" s="9"/>
    </row>
    <row r="19" spans="1:13" ht="18" thickBot="1" x14ac:dyDescent="0.35">
      <c r="A19" s="10" t="s">
        <v>12</v>
      </c>
      <c r="B19" s="142" t="s">
        <v>13</v>
      </c>
      <c r="C19" s="142"/>
      <c r="D19" s="142"/>
      <c r="E19" s="143"/>
      <c r="F19" s="107" t="s">
        <v>74</v>
      </c>
      <c r="G19" s="10" t="s">
        <v>14</v>
      </c>
      <c r="I19" s="11" t="s">
        <v>65</v>
      </c>
      <c r="J19" s="12" t="s">
        <v>60</v>
      </c>
      <c r="K19" s="13" t="s">
        <v>59</v>
      </c>
      <c r="L19" s="14" t="s">
        <v>61</v>
      </c>
      <c r="M19" s="15" t="s">
        <v>62</v>
      </c>
    </row>
    <row r="20" spans="1:13" x14ac:dyDescent="0.3">
      <c r="A20" s="92"/>
      <c r="B20" s="98" t="s">
        <v>82</v>
      </c>
      <c r="C20" s="97" t="s">
        <v>83</v>
      </c>
      <c r="D20" s="17"/>
      <c r="E20" s="109"/>
      <c r="F20" s="17"/>
      <c r="G20" s="18"/>
      <c r="I20" s="19"/>
      <c r="J20" s="20"/>
      <c r="K20" s="21"/>
      <c r="L20" s="22"/>
      <c r="M20" s="23"/>
    </row>
    <row r="21" spans="1:13" x14ac:dyDescent="0.3">
      <c r="A21" s="93">
        <v>1</v>
      </c>
      <c r="B21" s="113" t="s">
        <v>63</v>
      </c>
      <c r="C21" s="114"/>
      <c r="D21" s="101">
        <v>1.06</v>
      </c>
      <c r="E21" s="99">
        <v>1.93</v>
      </c>
      <c r="F21" s="24">
        <f>SUM(J21:M21)</f>
        <v>226603</v>
      </c>
      <c r="G21" s="25">
        <f>F21*A21</f>
        <v>226603</v>
      </c>
      <c r="I21" s="19">
        <v>35000</v>
      </c>
      <c r="J21" s="26">
        <f>I21*D22</f>
        <v>71603</v>
      </c>
      <c r="K21" s="27">
        <v>65000</v>
      </c>
      <c r="L21" s="22">
        <v>25000</v>
      </c>
      <c r="M21" s="23">
        <v>65000</v>
      </c>
    </row>
    <row r="22" spans="1:13" ht="18" thickBot="1" x14ac:dyDescent="0.35">
      <c r="A22" s="94"/>
      <c r="B22" s="95" t="s">
        <v>73</v>
      </c>
      <c r="C22" s="29"/>
      <c r="D22" s="30">
        <f>D21*E21</f>
        <v>2.0457999999999998</v>
      </c>
      <c r="E22" s="96" t="s">
        <v>64</v>
      </c>
      <c r="F22" s="29"/>
      <c r="G22" s="31"/>
      <c r="I22" s="32"/>
      <c r="J22" s="33"/>
      <c r="K22" s="34"/>
      <c r="L22" s="35"/>
      <c r="M22" s="36"/>
    </row>
    <row r="23" spans="1:13" x14ac:dyDescent="0.3">
      <c r="A23" s="92"/>
      <c r="B23" s="98" t="s">
        <v>45</v>
      </c>
      <c r="C23" s="97" t="s">
        <v>84</v>
      </c>
      <c r="D23" s="17"/>
      <c r="E23" s="109"/>
      <c r="F23" s="17"/>
      <c r="G23" s="18"/>
      <c r="I23" s="37"/>
      <c r="J23" s="38"/>
      <c r="K23" s="39"/>
      <c r="L23" s="40"/>
      <c r="M23" s="41"/>
    </row>
    <row r="24" spans="1:13" x14ac:dyDescent="0.3">
      <c r="A24" s="93">
        <v>1</v>
      </c>
      <c r="B24" s="113" t="s">
        <v>63</v>
      </c>
      <c r="C24" s="114"/>
      <c r="D24" s="101">
        <v>1.04</v>
      </c>
      <c r="E24" s="99">
        <v>2.2200000000000002</v>
      </c>
      <c r="F24" s="24">
        <f>SUM(J24:M24)</f>
        <v>265808</v>
      </c>
      <c r="G24" s="25">
        <f>F24*A24</f>
        <v>265808</v>
      </c>
      <c r="I24" s="19">
        <v>35000</v>
      </c>
      <c r="J24" s="26">
        <f>I24*D25</f>
        <v>80808</v>
      </c>
      <c r="K24" s="21">
        <v>95000</v>
      </c>
      <c r="L24" s="22">
        <v>25000</v>
      </c>
      <c r="M24" s="23">
        <v>65000</v>
      </c>
    </row>
    <row r="25" spans="1:13" ht="18" thickBot="1" x14ac:dyDescent="0.35">
      <c r="A25" s="94"/>
      <c r="B25" s="95" t="s">
        <v>73</v>
      </c>
      <c r="C25" s="29"/>
      <c r="D25" s="30">
        <f>D24*E24</f>
        <v>2.3088000000000002</v>
      </c>
      <c r="E25" s="96" t="s">
        <v>64</v>
      </c>
      <c r="F25" s="29"/>
      <c r="G25" s="31"/>
      <c r="I25" s="32"/>
      <c r="J25" s="33"/>
      <c r="K25" s="34"/>
      <c r="L25" s="35"/>
      <c r="M25" s="36"/>
    </row>
    <row r="26" spans="1:13" x14ac:dyDescent="0.3">
      <c r="A26" s="110"/>
      <c r="B26" s="98" t="s">
        <v>85</v>
      </c>
      <c r="C26" s="97" t="s">
        <v>86</v>
      </c>
      <c r="D26" s="17"/>
      <c r="E26" s="109"/>
      <c r="F26" s="17"/>
      <c r="G26" s="18"/>
      <c r="I26" s="37"/>
      <c r="J26" s="38"/>
      <c r="K26" s="39"/>
      <c r="L26" s="40"/>
      <c r="M26" s="41"/>
    </row>
    <row r="27" spans="1:13" x14ac:dyDescent="0.3">
      <c r="A27" s="111">
        <v>1</v>
      </c>
      <c r="B27" s="113" t="s">
        <v>63</v>
      </c>
      <c r="C27" s="114"/>
      <c r="D27" s="101">
        <v>2.14</v>
      </c>
      <c r="E27" s="99">
        <v>1.97</v>
      </c>
      <c r="F27" s="24">
        <f>SUM(J27:M27)</f>
        <v>302553</v>
      </c>
      <c r="G27" s="25">
        <f>F27*A27</f>
        <v>302553</v>
      </c>
      <c r="I27" s="19">
        <v>35000</v>
      </c>
      <c r="J27" s="26">
        <f>I27*D28</f>
        <v>147553</v>
      </c>
      <c r="K27" s="21">
        <v>65000</v>
      </c>
      <c r="L27" s="22">
        <v>25000</v>
      </c>
      <c r="M27" s="23">
        <v>65000</v>
      </c>
    </row>
    <row r="28" spans="1:13" ht="18" thickBot="1" x14ac:dyDescent="0.35">
      <c r="A28" s="112"/>
      <c r="B28" s="95" t="s">
        <v>73</v>
      </c>
      <c r="C28" s="29"/>
      <c r="D28" s="30">
        <f>D27*E27</f>
        <v>4.2157999999999998</v>
      </c>
      <c r="E28" s="96" t="s">
        <v>64</v>
      </c>
      <c r="F28" s="29"/>
      <c r="G28" s="44"/>
      <c r="I28" s="32"/>
      <c r="J28" s="33"/>
      <c r="K28" s="34"/>
      <c r="L28" s="35"/>
      <c r="M28" s="36"/>
    </row>
    <row r="29" spans="1:13" x14ac:dyDescent="0.3">
      <c r="A29" s="92"/>
      <c r="B29" s="98"/>
      <c r="C29" s="97"/>
      <c r="D29" s="17"/>
      <c r="E29" s="109"/>
      <c r="F29" s="17"/>
      <c r="G29" s="45"/>
      <c r="I29" s="37"/>
      <c r="J29" s="38"/>
      <c r="K29" s="39"/>
      <c r="L29" s="40"/>
      <c r="M29" s="41"/>
    </row>
    <row r="30" spans="1:13" x14ac:dyDescent="0.3">
      <c r="A30" s="93"/>
      <c r="B30" s="113"/>
      <c r="C30" s="114"/>
      <c r="D30" s="101"/>
      <c r="E30" s="99"/>
      <c r="F30" s="24">
        <f>SUM(J30:M30)</f>
        <v>0</v>
      </c>
      <c r="G30" s="25">
        <f>F30*A30</f>
        <v>0</v>
      </c>
      <c r="I30" s="19"/>
      <c r="J30" s="26">
        <f>I30*D31</f>
        <v>0</v>
      </c>
      <c r="K30" s="21"/>
      <c r="L30" s="22"/>
      <c r="M30" s="23"/>
    </row>
    <row r="31" spans="1:13" ht="18" thickBot="1" x14ac:dyDescent="0.35">
      <c r="A31" s="94"/>
      <c r="B31" s="95"/>
      <c r="C31" s="29"/>
      <c r="D31" s="30"/>
      <c r="E31" s="96"/>
      <c r="F31" s="29"/>
      <c r="G31" s="44"/>
      <c r="I31" s="32"/>
      <c r="J31" s="33"/>
      <c r="K31" s="34"/>
      <c r="L31" s="35"/>
      <c r="M31" s="36"/>
    </row>
    <row r="32" spans="1:13" x14ac:dyDescent="0.3">
      <c r="A32" s="16"/>
      <c r="B32" s="98"/>
      <c r="C32" s="97"/>
      <c r="D32" s="17"/>
      <c r="E32" s="109"/>
      <c r="F32" s="17"/>
      <c r="G32" s="45"/>
      <c r="I32" s="37"/>
      <c r="J32" s="38"/>
      <c r="K32" s="39"/>
      <c r="L32" s="40"/>
      <c r="M32" s="41"/>
    </row>
    <row r="33" spans="1:13" x14ac:dyDescent="0.3">
      <c r="A33" s="42"/>
      <c r="B33" s="113"/>
      <c r="C33" s="114"/>
      <c r="D33" s="101"/>
      <c r="E33" s="99"/>
      <c r="F33" s="24">
        <f>SUM(J33:M33)</f>
        <v>0</v>
      </c>
      <c r="G33" s="25">
        <f t="shared" ref="G33" si="0">F33*A33</f>
        <v>0</v>
      </c>
      <c r="I33" s="19"/>
      <c r="J33" s="26">
        <f>I33*D34</f>
        <v>0</v>
      </c>
      <c r="K33" s="21"/>
      <c r="L33" s="22"/>
      <c r="M33" s="23"/>
    </row>
    <row r="34" spans="1:13" ht="18" thickBot="1" x14ac:dyDescent="0.35">
      <c r="A34" s="43"/>
      <c r="B34" s="95"/>
      <c r="C34" s="29"/>
      <c r="D34" s="30"/>
      <c r="E34" s="96"/>
      <c r="F34" s="29"/>
      <c r="G34" s="44"/>
      <c r="I34" s="32"/>
      <c r="J34" s="33"/>
      <c r="K34" s="34"/>
      <c r="L34" s="35"/>
      <c r="M34" s="36"/>
    </row>
    <row r="35" spans="1:13" x14ac:dyDescent="0.3">
      <c r="A35" s="16"/>
      <c r="B35" s="98"/>
      <c r="C35" s="97"/>
      <c r="D35" s="17"/>
      <c r="E35" s="109"/>
      <c r="F35" s="17"/>
      <c r="G35" s="45"/>
      <c r="I35" s="37"/>
      <c r="J35" s="38"/>
      <c r="K35" s="39"/>
      <c r="L35" s="40"/>
      <c r="M35" s="41"/>
    </row>
    <row r="36" spans="1:13" x14ac:dyDescent="0.3">
      <c r="A36" s="42"/>
      <c r="B36" s="113"/>
      <c r="C36" s="114"/>
      <c r="D36" s="101"/>
      <c r="E36" s="99"/>
      <c r="F36" s="24">
        <f>SUM(J36:M36)</f>
        <v>0</v>
      </c>
      <c r="G36" s="25">
        <f t="shared" ref="G36" si="1">F36*A36</f>
        <v>0</v>
      </c>
      <c r="I36" s="19"/>
      <c r="J36" s="26">
        <f>I36*D37</f>
        <v>0</v>
      </c>
      <c r="K36" s="21"/>
      <c r="L36" s="22"/>
      <c r="M36" s="23"/>
    </row>
    <row r="37" spans="1:13" ht="18" thickBot="1" x14ac:dyDescent="0.35">
      <c r="A37" s="43"/>
      <c r="B37" s="95"/>
      <c r="C37" s="29"/>
      <c r="D37" s="30"/>
      <c r="E37" s="96"/>
      <c r="F37" s="29"/>
      <c r="G37" s="44"/>
      <c r="I37" s="32"/>
      <c r="J37" s="33"/>
      <c r="K37" s="34"/>
      <c r="L37" s="35"/>
      <c r="M37" s="36"/>
    </row>
    <row r="38" spans="1:13" x14ac:dyDescent="0.3">
      <c r="A38" s="16"/>
      <c r="B38" s="98"/>
      <c r="C38" s="97"/>
      <c r="D38" s="17"/>
      <c r="E38" s="109"/>
      <c r="F38" s="17"/>
      <c r="G38" s="45"/>
      <c r="I38" s="37"/>
      <c r="J38" s="38"/>
      <c r="K38" s="39"/>
      <c r="L38" s="40"/>
      <c r="M38" s="41"/>
    </row>
    <row r="39" spans="1:13" x14ac:dyDescent="0.3">
      <c r="A39" s="42"/>
      <c r="B39" s="113"/>
      <c r="C39" s="114"/>
      <c r="D39" s="101"/>
      <c r="E39" s="99"/>
      <c r="F39" s="24">
        <f>SUM(J39:M39)</f>
        <v>0</v>
      </c>
      <c r="G39" s="25">
        <f t="shared" ref="G39" si="2">F39*A39</f>
        <v>0</v>
      </c>
      <c r="I39" s="19"/>
      <c r="J39" s="26">
        <f>I39*D40</f>
        <v>0</v>
      </c>
      <c r="K39" s="21"/>
      <c r="L39" s="22"/>
      <c r="M39" s="23"/>
    </row>
    <row r="40" spans="1:13" ht="18" thickBot="1" x14ac:dyDescent="0.35">
      <c r="A40" s="43"/>
      <c r="B40" s="95"/>
      <c r="C40" s="29"/>
      <c r="D40" s="30"/>
      <c r="E40" s="96"/>
      <c r="F40" s="29"/>
      <c r="G40" s="44"/>
      <c r="I40" s="32"/>
      <c r="J40" s="33"/>
      <c r="K40" s="34"/>
      <c r="L40" s="35"/>
      <c r="M40" s="36"/>
    </row>
    <row r="41" spans="1:13" x14ac:dyDescent="0.3">
      <c r="A41" s="16"/>
      <c r="B41" s="98"/>
      <c r="C41" s="97"/>
      <c r="D41" s="17"/>
      <c r="E41" s="109"/>
      <c r="F41" s="17"/>
      <c r="G41" s="45"/>
      <c r="I41" s="37"/>
      <c r="J41" s="38"/>
      <c r="K41" s="39"/>
      <c r="L41" s="40"/>
      <c r="M41" s="41"/>
    </row>
    <row r="42" spans="1:13" x14ac:dyDescent="0.3">
      <c r="A42" s="42"/>
      <c r="B42" s="113"/>
      <c r="C42" s="114"/>
      <c r="D42" s="101"/>
      <c r="E42" s="99"/>
      <c r="F42" s="24">
        <f>SUM(J42:M42)</f>
        <v>0</v>
      </c>
      <c r="G42" s="25">
        <f t="shared" ref="G42" si="3">F42*A42</f>
        <v>0</v>
      </c>
      <c r="I42" s="19"/>
      <c r="J42" s="26">
        <f>I42*D43</f>
        <v>0</v>
      </c>
      <c r="K42" s="21"/>
      <c r="L42" s="22"/>
      <c r="M42" s="23"/>
    </row>
    <row r="43" spans="1:13" ht="18" thickBot="1" x14ac:dyDescent="0.35">
      <c r="A43" s="43"/>
      <c r="B43" s="95"/>
      <c r="C43" s="29"/>
      <c r="D43" s="30"/>
      <c r="E43" s="96"/>
      <c r="F43" s="29"/>
      <c r="G43" s="44"/>
      <c r="I43" s="32"/>
      <c r="J43" s="33"/>
      <c r="K43" s="34"/>
      <c r="L43" s="35"/>
      <c r="M43" s="36"/>
    </row>
    <row r="44" spans="1:13" x14ac:dyDescent="0.3">
      <c r="A44" s="16"/>
      <c r="B44" s="98"/>
      <c r="C44" s="97"/>
      <c r="D44" s="17"/>
      <c r="E44" s="109"/>
      <c r="F44" s="17"/>
      <c r="G44" s="45"/>
      <c r="I44" s="37"/>
      <c r="J44" s="38"/>
      <c r="K44" s="39"/>
      <c r="L44" s="40"/>
      <c r="M44" s="41"/>
    </row>
    <row r="45" spans="1:13" x14ac:dyDescent="0.3">
      <c r="A45" s="42"/>
      <c r="B45" s="113"/>
      <c r="C45" s="114"/>
      <c r="D45" s="101"/>
      <c r="E45" s="99"/>
      <c r="F45" s="24">
        <f>SUM(J45:M45)</f>
        <v>0</v>
      </c>
      <c r="G45" s="25">
        <f t="shared" ref="G45" si="4">F45*A45</f>
        <v>0</v>
      </c>
      <c r="I45" s="19"/>
      <c r="J45" s="26">
        <f>I45*D46</f>
        <v>0</v>
      </c>
      <c r="K45" s="21"/>
      <c r="L45" s="22"/>
      <c r="M45" s="23"/>
    </row>
    <row r="46" spans="1:13" ht="18" thickBot="1" x14ac:dyDescent="0.35">
      <c r="A46" s="43"/>
      <c r="B46" s="95"/>
      <c r="C46" s="29"/>
      <c r="D46" s="30"/>
      <c r="E46" s="96"/>
      <c r="F46" s="29"/>
      <c r="G46" s="44"/>
      <c r="I46" s="32"/>
      <c r="J46" s="33"/>
      <c r="K46" s="34"/>
      <c r="L46" s="35"/>
      <c r="M46" s="36"/>
    </row>
    <row r="47" spans="1:13" x14ac:dyDescent="0.3">
      <c r="A47" s="16"/>
      <c r="B47" s="98"/>
      <c r="C47" s="97"/>
      <c r="D47" s="17"/>
      <c r="E47" s="109"/>
      <c r="F47" s="17"/>
      <c r="G47" s="45"/>
      <c r="I47" s="37"/>
      <c r="J47" s="38"/>
      <c r="K47" s="39"/>
      <c r="L47" s="40"/>
      <c r="M47" s="41"/>
    </row>
    <row r="48" spans="1:13" x14ac:dyDescent="0.3">
      <c r="A48" s="42"/>
      <c r="B48" s="113"/>
      <c r="C48" s="114"/>
      <c r="D48" s="101"/>
      <c r="E48" s="99"/>
      <c r="F48" s="24">
        <f>SUM(J48:M48)</f>
        <v>0</v>
      </c>
      <c r="G48" s="25">
        <f t="shared" ref="G48" si="5">F48*A48</f>
        <v>0</v>
      </c>
      <c r="I48" s="19"/>
      <c r="J48" s="26">
        <f>I48*D49</f>
        <v>0</v>
      </c>
      <c r="K48" s="21"/>
      <c r="L48" s="22"/>
      <c r="M48" s="23"/>
    </row>
    <row r="49" spans="1:13" ht="18" thickBot="1" x14ac:dyDescent="0.35">
      <c r="A49" s="43"/>
      <c r="B49" s="95"/>
      <c r="C49" s="29"/>
      <c r="D49" s="30"/>
      <c r="E49" s="96"/>
      <c r="F49" s="29"/>
      <c r="G49" s="44"/>
      <c r="I49" s="32"/>
      <c r="J49" s="33"/>
      <c r="K49" s="34"/>
      <c r="L49" s="35"/>
      <c r="M49" s="36"/>
    </row>
    <row r="50" spans="1:13" x14ac:dyDescent="0.3">
      <c r="A50" s="16"/>
      <c r="B50" s="98"/>
      <c r="C50" s="97"/>
      <c r="D50" s="17"/>
      <c r="E50" s="109"/>
      <c r="F50" s="17"/>
      <c r="G50" s="45"/>
      <c r="I50" s="37"/>
      <c r="J50" s="38"/>
      <c r="K50" s="39"/>
      <c r="L50" s="40"/>
      <c r="M50" s="41"/>
    </row>
    <row r="51" spans="1:13" x14ac:dyDescent="0.3">
      <c r="A51" s="46"/>
      <c r="B51" s="113"/>
      <c r="C51" s="114"/>
      <c r="D51" s="101"/>
      <c r="E51" s="99"/>
      <c r="F51" s="24">
        <f>SUM(J51:M51)</f>
        <v>0</v>
      </c>
      <c r="G51" s="25">
        <f t="shared" ref="G51" si="6">F51*A51</f>
        <v>0</v>
      </c>
      <c r="I51" s="19"/>
      <c r="J51" s="26">
        <f>I51*D52</f>
        <v>0</v>
      </c>
      <c r="K51" s="21"/>
      <c r="L51" s="22"/>
      <c r="M51" s="23"/>
    </row>
    <row r="52" spans="1:13" ht="18" thickBot="1" x14ac:dyDescent="0.35">
      <c r="A52" s="47"/>
      <c r="B52" s="95"/>
      <c r="C52" s="29"/>
      <c r="D52" s="30"/>
      <c r="E52" s="96"/>
      <c r="F52" s="29"/>
      <c r="G52" s="44"/>
      <c r="I52" s="48"/>
      <c r="J52" s="49"/>
      <c r="K52" s="50"/>
      <c r="L52" s="51"/>
      <c r="M52" s="52"/>
    </row>
    <row r="53" spans="1:13" x14ac:dyDescent="0.3">
      <c r="B53" s="53"/>
      <c r="F53" s="54" t="s">
        <v>39</v>
      </c>
      <c r="G53" s="55">
        <f>SUM(G21:G52)</f>
        <v>794964</v>
      </c>
    </row>
    <row r="54" spans="1:13" x14ac:dyDescent="0.3">
      <c r="A54" s="56"/>
      <c r="B54" s="56"/>
      <c r="C54" s="57"/>
      <c r="D54" s="57"/>
      <c r="E54" s="57"/>
      <c r="F54" s="57" t="s">
        <v>66</v>
      </c>
      <c r="G54" s="58">
        <f>G53*19%</f>
        <v>151043.16</v>
      </c>
    </row>
    <row r="55" spans="1:13" x14ac:dyDescent="0.3">
      <c r="B55" s="117" t="s">
        <v>0</v>
      </c>
      <c r="C55" s="117"/>
      <c r="D55" s="117"/>
      <c r="E55" s="117"/>
      <c r="F55" s="59" t="s">
        <v>39</v>
      </c>
      <c r="G55" s="58">
        <f>SUM(G53:G54)</f>
        <v>946007.16</v>
      </c>
    </row>
    <row r="56" spans="1:13" ht="20.100000000000001" customHeight="1" x14ac:dyDescent="0.3">
      <c r="B56" s="105" t="s">
        <v>68</v>
      </c>
    </row>
    <row r="57" spans="1:13" x14ac:dyDescent="0.3">
      <c r="B57" s="1" t="s">
        <v>2</v>
      </c>
    </row>
    <row r="58" spans="1:13" x14ac:dyDescent="0.3">
      <c r="B58" s="115"/>
      <c r="C58" s="115"/>
      <c r="D58" s="115"/>
      <c r="E58" s="115"/>
      <c r="F58" s="115"/>
      <c r="G58" s="60"/>
    </row>
    <row r="59" spans="1:13" x14ac:dyDescent="0.3">
      <c r="B59" s="60"/>
      <c r="C59" s="60"/>
      <c r="D59" s="60"/>
      <c r="E59" s="60"/>
      <c r="F59" s="60"/>
      <c r="G59" s="60"/>
    </row>
    <row r="60" spans="1:13" x14ac:dyDescent="0.3">
      <c r="B60" s="61"/>
      <c r="C60" s="61"/>
      <c r="D60" s="61"/>
      <c r="E60" s="61"/>
      <c r="F60" s="61"/>
      <c r="G60" s="61"/>
    </row>
    <row r="61" spans="1:13" x14ac:dyDescent="0.3">
      <c r="A61" s="1" t="s">
        <v>3</v>
      </c>
      <c r="B61" s="119" t="s">
        <v>42</v>
      </c>
      <c r="C61" s="120"/>
      <c r="D61" s="121"/>
    </row>
    <row r="62" spans="1:13" x14ac:dyDescent="0.3">
      <c r="B62" s="54"/>
      <c r="C62" s="62"/>
      <c r="D62" s="62"/>
    </row>
    <row r="63" spans="1:13" x14ac:dyDescent="0.3">
      <c r="B63" s="54"/>
      <c r="C63" s="62"/>
      <c r="D63" s="62"/>
    </row>
    <row r="64" spans="1:13" x14ac:dyDescent="0.3">
      <c r="B64" s="54"/>
      <c r="C64" s="62"/>
      <c r="D64" s="62"/>
    </row>
    <row r="65" spans="1:7" x14ac:dyDescent="0.3">
      <c r="B65" s="54"/>
      <c r="C65" s="62"/>
      <c r="D65" s="62"/>
    </row>
    <row r="66" spans="1:7" x14ac:dyDescent="0.3">
      <c r="B66" s="54"/>
      <c r="C66" s="62"/>
      <c r="D66" s="62"/>
    </row>
    <row r="67" spans="1:7" x14ac:dyDescent="0.3">
      <c r="B67" s="54"/>
      <c r="C67" s="62"/>
      <c r="D67" s="62"/>
    </row>
    <row r="68" spans="1:7" x14ac:dyDescent="0.3">
      <c r="B68" s="54"/>
      <c r="C68" s="62"/>
      <c r="D68" s="62"/>
    </row>
    <row r="69" spans="1:7" ht="15.75" customHeight="1" x14ac:dyDescent="0.3"/>
    <row r="70" spans="1:7" ht="17.25" customHeight="1" x14ac:dyDescent="0.3">
      <c r="B70" s="2"/>
      <c r="C70" s="2"/>
      <c r="D70" s="134" t="s">
        <v>40</v>
      </c>
      <c r="E70" s="116"/>
      <c r="F70" s="116"/>
      <c r="G70" s="116"/>
    </row>
    <row r="71" spans="1:7" x14ac:dyDescent="0.3">
      <c r="D71" s="116" t="s">
        <v>15</v>
      </c>
      <c r="E71" s="116"/>
      <c r="F71" s="116"/>
      <c r="G71" s="116"/>
    </row>
    <row r="72" spans="1:7" x14ac:dyDescent="0.3">
      <c r="D72" s="116" t="s">
        <v>41</v>
      </c>
      <c r="E72" s="116"/>
      <c r="F72" s="116"/>
      <c r="G72" s="116"/>
    </row>
    <row r="73" spans="1:7" ht="3" customHeight="1" x14ac:dyDescent="0.3">
      <c r="D73" s="116" t="s">
        <v>4</v>
      </c>
      <c r="E73" s="116"/>
      <c r="F73" s="116"/>
      <c r="G73" s="116"/>
    </row>
    <row r="74" spans="1:7" x14ac:dyDescent="0.3">
      <c r="D74" s="122"/>
      <c r="E74" s="122"/>
      <c r="F74" s="122"/>
      <c r="G74" s="122"/>
    </row>
    <row r="75" spans="1:7" x14ac:dyDescent="0.3">
      <c r="B75" s="1" t="s">
        <v>5</v>
      </c>
      <c r="D75" s="126" t="s">
        <v>57</v>
      </c>
      <c r="E75" s="127"/>
      <c r="F75" s="127"/>
      <c r="G75" s="127"/>
    </row>
    <row r="76" spans="1:7" x14ac:dyDescent="0.3">
      <c r="A76" s="116" t="s">
        <v>6</v>
      </c>
      <c r="B76" s="116"/>
      <c r="C76" s="116"/>
      <c r="D76" s="126" t="s">
        <v>46</v>
      </c>
      <c r="E76" s="127"/>
      <c r="F76" s="127"/>
      <c r="G76" s="127"/>
    </row>
    <row r="79" spans="1:7" x14ac:dyDescent="0.3">
      <c r="A79" s="1" t="s">
        <v>7</v>
      </c>
      <c r="B79" s="123"/>
      <c r="C79" s="124"/>
      <c r="D79" s="124"/>
      <c r="E79" s="124"/>
      <c r="F79" s="124"/>
      <c r="G79" s="125"/>
    </row>
    <row r="81" spans="1:7" x14ac:dyDescent="0.3">
      <c r="A81" s="1" t="s">
        <v>8</v>
      </c>
      <c r="B81" s="123" t="s">
        <v>47</v>
      </c>
      <c r="C81" s="124"/>
      <c r="D81" s="124"/>
      <c r="E81" s="124"/>
      <c r="F81" s="124"/>
      <c r="G81" s="125"/>
    </row>
    <row r="83" spans="1:7" x14ac:dyDescent="0.3">
      <c r="A83" s="1" t="s">
        <v>9</v>
      </c>
      <c r="B83" s="138" t="s">
        <v>48</v>
      </c>
      <c r="C83" s="139"/>
      <c r="D83" s="140"/>
      <c r="E83" s="1" t="s">
        <v>10</v>
      </c>
      <c r="G83" s="7" t="s">
        <v>49</v>
      </c>
    </row>
    <row r="85" spans="1:7" x14ac:dyDescent="0.3">
      <c r="A85" s="1" t="s">
        <v>11</v>
      </c>
      <c r="B85" s="123" t="s">
        <v>44</v>
      </c>
      <c r="C85" s="124"/>
      <c r="D85" s="124"/>
      <c r="E85" s="124"/>
      <c r="F85" s="124"/>
      <c r="G85" s="125"/>
    </row>
    <row r="87" spans="1:7" x14ac:dyDescent="0.3">
      <c r="A87" s="63" t="s">
        <v>12</v>
      </c>
      <c r="B87" s="128" t="s">
        <v>13</v>
      </c>
      <c r="C87" s="128"/>
      <c r="D87" s="128"/>
      <c r="E87" s="122"/>
      <c r="F87" s="64" t="s">
        <v>38</v>
      </c>
      <c r="G87" s="63" t="s">
        <v>14</v>
      </c>
    </row>
    <row r="88" spans="1:7" x14ac:dyDescent="0.3">
      <c r="A88" s="16"/>
      <c r="B88" s="65" t="s">
        <v>50</v>
      </c>
      <c r="C88" s="17"/>
      <c r="D88" s="17"/>
      <c r="E88" s="66"/>
      <c r="F88" s="17"/>
      <c r="G88" s="18"/>
    </row>
    <row r="89" spans="1:7" x14ac:dyDescent="0.3">
      <c r="A89" s="46">
        <v>1</v>
      </c>
      <c r="B89" s="67" t="s">
        <v>52</v>
      </c>
      <c r="C89" s="68"/>
      <c r="D89" s="68"/>
      <c r="E89" s="69"/>
      <c r="F89" s="68">
        <v>387000</v>
      </c>
      <c r="G89" s="25">
        <f>F89*A89</f>
        <v>387000</v>
      </c>
    </row>
    <row r="90" spans="1:7" x14ac:dyDescent="0.3">
      <c r="A90" s="47"/>
      <c r="B90" s="28" t="s">
        <v>51</v>
      </c>
      <c r="C90" s="29"/>
      <c r="D90" s="29"/>
      <c r="E90" s="70"/>
      <c r="F90" s="29"/>
      <c r="G90" s="31"/>
    </row>
    <row r="91" spans="1:7" x14ac:dyDescent="0.3">
      <c r="A91" s="71"/>
      <c r="B91" s="72" t="s">
        <v>43</v>
      </c>
      <c r="C91" s="17"/>
      <c r="D91" s="17"/>
      <c r="E91" s="66"/>
      <c r="F91" s="17"/>
      <c r="G91" s="18"/>
    </row>
    <row r="92" spans="1:7" x14ac:dyDescent="0.3">
      <c r="A92" s="73">
        <v>1</v>
      </c>
      <c r="B92" s="67" t="s">
        <v>53</v>
      </c>
      <c r="C92" s="68"/>
      <c r="D92" s="68"/>
      <c r="E92" s="69"/>
      <c r="F92" s="24">
        <v>128250</v>
      </c>
      <c r="G92" s="25">
        <f>F92*A92</f>
        <v>128250</v>
      </c>
    </row>
    <row r="93" spans="1:7" x14ac:dyDescent="0.3">
      <c r="A93" s="49"/>
      <c r="B93" s="28" t="s">
        <v>55</v>
      </c>
      <c r="C93" s="29"/>
      <c r="D93" s="29"/>
      <c r="E93" s="70"/>
      <c r="F93" s="29"/>
      <c r="G93" s="31"/>
    </row>
    <row r="94" spans="1:7" x14ac:dyDescent="0.3">
      <c r="A94" s="46"/>
      <c r="B94" s="72" t="s">
        <v>45</v>
      </c>
      <c r="C94" s="74"/>
      <c r="D94" s="17"/>
      <c r="E94" s="66"/>
      <c r="F94" s="17"/>
      <c r="G94" s="18"/>
    </row>
    <row r="95" spans="1:7" x14ac:dyDescent="0.3">
      <c r="A95" s="46">
        <v>1</v>
      </c>
      <c r="B95" s="67" t="s">
        <v>54</v>
      </c>
      <c r="C95" s="68"/>
      <c r="D95" s="68"/>
      <c r="E95" s="69"/>
      <c r="F95" s="24">
        <v>70200</v>
      </c>
      <c r="G95" s="25">
        <f>F95*A95</f>
        <v>70200</v>
      </c>
    </row>
    <row r="96" spans="1:7" x14ac:dyDescent="0.3">
      <c r="A96" s="46"/>
      <c r="B96" s="28" t="s">
        <v>56</v>
      </c>
      <c r="C96" s="29"/>
      <c r="D96" s="29"/>
      <c r="E96" s="70"/>
      <c r="F96" s="29"/>
      <c r="G96" s="31"/>
    </row>
    <row r="97" spans="1:7" x14ac:dyDescent="0.3">
      <c r="A97" s="16"/>
      <c r="B97" s="65"/>
      <c r="C97" s="17"/>
      <c r="D97" s="17"/>
      <c r="E97" s="66"/>
      <c r="F97" s="17"/>
      <c r="G97" s="18"/>
    </row>
    <row r="98" spans="1:7" x14ac:dyDescent="0.3">
      <c r="A98" s="46"/>
      <c r="B98" s="67"/>
      <c r="C98" s="68"/>
      <c r="D98" s="68"/>
      <c r="E98" s="69"/>
      <c r="F98" s="68"/>
      <c r="G98" s="25">
        <f>F98*A98</f>
        <v>0</v>
      </c>
    </row>
    <row r="99" spans="1:7" x14ac:dyDescent="0.3">
      <c r="A99" s="47"/>
      <c r="B99" s="28"/>
      <c r="C99" s="29"/>
      <c r="D99" s="29"/>
      <c r="E99" s="70"/>
      <c r="F99" s="29"/>
      <c r="G99" s="31"/>
    </row>
    <row r="100" spans="1:7" x14ac:dyDescent="0.3">
      <c r="A100" s="16"/>
      <c r="B100" s="65"/>
      <c r="C100" s="17"/>
      <c r="D100" s="17"/>
      <c r="E100" s="66"/>
      <c r="F100" s="17"/>
      <c r="G100" s="18"/>
    </row>
    <row r="101" spans="1:7" x14ac:dyDescent="0.3">
      <c r="A101" s="46"/>
      <c r="B101" s="68"/>
      <c r="C101" s="68"/>
      <c r="D101" s="68"/>
      <c r="E101" s="69"/>
      <c r="F101" s="68"/>
      <c r="G101" s="25">
        <f>F101*A101</f>
        <v>0</v>
      </c>
    </row>
    <row r="102" spans="1:7" x14ac:dyDescent="0.3">
      <c r="A102" s="47"/>
      <c r="B102" s="29"/>
      <c r="C102" s="29"/>
      <c r="D102" s="29"/>
      <c r="E102" s="70"/>
      <c r="F102" s="29"/>
      <c r="G102" s="31"/>
    </row>
    <row r="103" spans="1:7" x14ac:dyDescent="0.3">
      <c r="B103" s="53"/>
      <c r="F103" s="54" t="s">
        <v>39</v>
      </c>
      <c r="G103" s="55">
        <f>SUM(G89:G101)</f>
        <v>585450</v>
      </c>
    </row>
    <row r="104" spans="1:7" x14ac:dyDescent="0.3">
      <c r="B104" s="118"/>
      <c r="C104" s="118"/>
      <c r="D104" s="118"/>
    </row>
    <row r="105" spans="1:7" x14ac:dyDescent="0.3">
      <c r="B105" s="117" t="s">
        <v>0</v>
      </c>
      <c r="C105" s="117"/>
      <c r="D105" s="117"/>
      <c r="E105" s="117"/>
      <c r="F105" s="59"/>
    </row>
    <row r="106" spans="1:7" x14ac:dyDescent="0.3">
      <c r="B106" s="1" t="s">
        <v>1</v>
      </c>
    </row>
    <row r="107" spans="1:7" x14ac:dyDescent="0.3">
      <c r="B107" s="1" t="s">
        <v>2</v>
      </c>
    </row>
    <row r="108" spans="1:7" x14ac:dyDescent="0.3">
      <c r="B108" s="104" t="s">
        <v>67</v>
      </c>
    </row>
    <row r="109" spans="1:7" x14ac:dyDescent="0.3">
      <c r="B109" s="61"/>
      <c r="C109" s="61"/>
      <c r="D109" s="61"/>
      <c r="E109" s="61"/>
      <c r="F109" s="61"/>
      <c r="G109" s="61"/>
    </row>
    <row r="110" spans="1:7" x14ac:dyDescent="0.3">
      <c r="A110" s="1" t="s">
        <v>3</v>
      </c>
      <c r="B110" s="119" t="s">
        <v>42</v>
      </c>
      <c r="C110" s="120"/>
      <c r="D110" s="121"/>
    </row>
  </sheetData>
  <mergeCells count="44">
    <mergeCell ref="D2:G2"/>
    <mergeCell ref="B83:D83"/>
    <mergeCell ref="A8:C8"/>
    <mergeCell ref="D4:G4"/>
    <mergeCell ref="A76:C76"/>
    <mergeCell ref="B17:G17"/>
    <mergeCell ref="D3:G3"/>
    <mergeCell ref="B19:E19"/>
    <mergeCell ref="D5:G5"/>
    <mergeCell ref="D6:G6"/>
    <mergeCell ref="A7:C7"/>
    <mergeCell ref="B33:C33"/>
    <mergeCell ref="B21:C21"/>
    <mergeCell ref="D75:G75"/>
    <mergeCell ref="B30:C30"/>
    <mergeCell ref="B11:F11"/>
    <mergeCell ref="B36:C36"/>
    <mergeCell ref="D72:G72"/>
    <mergeCell ref="D7:G7"/>
    <mergeCell ref="D8:G8"/>
    <mergeCell ref="D71:G71"/>
    <mergeCell ref="B13:G13"/>
    <mergeCell ref="B61:D61"/>
    <mergeCell ref="B27:C27"/>
    <mergeCell ref="B55:E55"/>
    <mergeCell ref="D70:G70"/>
    <mergeCell ref="B24:C24"/>
    <mergeCell ref="B15:D15"/>
    <mergeCell ref="B39:C39"/>
    <mergeCell ref="B42:C42"/>
    <mergeCell ref="B45:C45"/>
    <mergeCell ref="B48:C48"/>
    <mergeCell ref="B110:D110"/>
    <mergeCell ref="D74:G74"/>
    <mergeCell ref="B81:G81"/>
    <mergeCell ref="B79:G79"/>
    <mergeCell ref="D76:G76"/>
    <mergeCell ref="B85:G85"/>
    <mergeCell ref="B87:E87"/>
    <mergeCell ref="B51:C51"/>
    <mergeCell ref="B58:F58"/>
    <mergeCell ref="D73:G73"/>
    <mergeCell ref="B105:E105"/>
    <mergeCell ref="B104:D104"/>
  </mergeCells>
  <hyperlinks>
    <hyperlink ref="B83" r:id="rId1" xr:uid="{00000000-0004-0000-0000-000000000000}"/>
    <hyperlink ref="B15" r:id="rId2" xr:uid="{DA77671F-D574-4E93-9621-D50785695DF4}"/>
  </hyperlinks>
  <pageMargins left="0.25" right="0.25" top="0.75" bottom="0.75" header="0.3" footer="0.3"/>
  <pageSetup paperSize="8" fitToWidth="0" fitToHeight="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0"/>
  <sheetViews>
    <sheetView topLeftCell="A2" workbookViewId="0">
      <selection activeCell="C19" sqref="C19"/>
    </sheetView>
  </sheetViews>
  <sheetFormatPr baseColWidth="10" defaultColWidth="0" defaultRowHeight="12.75" x14ac:dyDescent="0.2"/>
  <cols>
    <col min="1" max="1" width="6.625"/>
    <col min="2" max="2" width="9"/>
    <col min="3" max="3" width="10.125"/>
    <col min="4" max="5" width="9"/>
    <col min="6" max="6" width="6.625"/>
    <col min="7" max="8" width="9"/>
    <col min="9" max="9" width="9.25"/>
    <col min="10" max="10" width="8.625"/>
    <col min="11" max="11" width="6.375"/>
    <col min="12" max="15" width="9"/>
    <col min="16" max="16" width="6.5"/>
    <col min="17" max="18" width="9"/>
    <col min="19" max="19" width="9.125"/>
    <col min="20" max="20" width="7.25"/>
    <col min="21" max="256" width="9" customWidth="1"/>
    <col min="257" max="16384" width="9" hidden="1"/>
  </cols>
  <sheetData>
    <row r="1" spans="1:20" x14ac:dyDescent="0.2">
      <c r="B1" s="147">
        <v>1</v>
      </c>
      <c r="C1" s="147"/>
      <c r="G1" s="147">
        <v>2</v>
      </c>
      <c r="H1" s="147"/>
      <c r="L1" s="147">
        <v>3</v>
      </c>
      <c r="M1" s="147"/>
      <c r="Q1" s="147">
        <v>4</v>
      </c>
      <c r="R1" s="147"/>
    </row>
    <row r="2" spans="1:20" x14ac:dyDescent="0.2">
      <c r="B2" s="147"/>
      <c r="C2" s="147"/>
      <c r="G2" s="147"/>
      <c r="H2" s="147"/>
      <c r="L2" s="147"/>
      <c r="M2" s="147"/>
      <c r="Q2" s="147"/>
      <c r="R2" s="147"/>
    </row>
    <row r="3" spans="1:20" x14ac:dyDescent="0.2">
      <c r="A3" s="75"/>
      <c r="B3" s="76"/>
      <c r="C3" s="77" t="s">
        <v>18</v>
      </c>
      <c r="D3" s="77" t="s">
        <v>19</v>
      </c>
      <c r="E3" s="76"/>
      <c r="F3" s="75"/>
      <c r="G3" s="76"/>
      <c r="H3" s="77" t="s">
        <v>18</v>
      </c>
      <c r="I3" s="77" t="s">
        <v>19</v>
      </c>
      <c r="J3" s="78"/>
      <c r="K3" s="75"/>
      <c r="L3" s="76"/>
      <c r="M3" s="77" t="s">
        <v>18</v>
      </c>
      <c r="N3" s="77" t="s">
        <v>19</v>
      </c>
      <c r="O3" s="78"/>
      <c r="P3" s="75"/>
      <c r="Q3" s="76"/>
      <c r="R3" s="77" t="s">
        <v>18</v>
      </c>
      <c r="S3" s="77" t="s">
        <v>19</v>
      </c>
      <c r="T3" s="78"/>
    </row>
    <row r="4" spans="1:20" x14ac:dyDescent="0.2">
      <c r="A4" s="79" t="s">
        <v>16</v>
      </c>
      <c r="B4" s="80">
        <v>2.37</v>
      </c>
      <c r="C4" s="81">
        <f>(B4*2)+(B5+2)</f>
        <v>8.5399999999999991</v>
      </c>
      <c r="D4" s="81">
        <f>B4*B5</f>
        <v>4.266</v>
      </c>
      <c r="E4" s="82"/>
      <c r="F4" s="79" t="s">
        <v>16</v>
      </c>
      <c r="G4" s="80">
        <v>0.72</v>
      </c>
      <c r="H4" s="81">
        <f>(G4*2)+(G5+2)</f>
        <v>5.24</v>
      </c>
      <c r="I4" s="81">
        <f>G4*G5</f>
        <v>1.296</v>
      </c>
      <c r="J4" s="83"/>
      <c r="K4" s="79" t="s">
        <v>16</v>
      </c>
      <c r="L4" s="80">
        <v>0.72</v>
      </c>
      <c r="M4" s="81">
        <f>(L4*2)+(L5+2)</f>
        <v>5.24</v>
      </c>
      <c r="N4" s="81">
        <f>L4*L5</f>
        <v>1.296</v>
      </c>
      <c r="O4" s="83"/>
      <c r="P4" s="79" t="s">
        <v>16</v>
      </c>
      <c r="Q4" s="80">
        <v>1.4</v>
      </c>
      <c r="R4" s="81">
        <f>(Q4*2)+(Q5+2)</f>
        <v>6.3</v>
      </c>
      <c r="S4" s="81">
        <f>Q4*Q5</f>
        <v>2.0999999999999996</v>
      </c>
      <c r="T4" s="83"/>
    </row>
    <row r="5" spans="1:20" x14ac:dyDescent="0.2">
      <c r="A5" s="79" t="s">
        <v>17</v>
      </c>
      <c r="B5" s="80">
        <v>1.8</v>
      </c>
      <c r="C5" s="82"/>
      <c r="D5" s="82"/>
      <c r="E5" s="82"/>
      <c r="F5" s="79" t="s">
        <v>17</v>
      </c>
      <c r="G5" s="80">
        <v>1.8</v>
      </c>
      <c r="H5" s="82"/>
      <c r="I5" s="82"/>
      <c r="J5" s="83"/>
      <c r="K5" s="79" t="s">
        <v>17</v>
      </c>
      <c r="L5" s="80">
        <v>1.8</v>
      </c>
      <c r="M5" s="82"/>
      <c r="N5" s="82"/>
      <c r="O5" s="83"/>
      <c r="P5" s="79" t="s">
        <v>17</v>
      </c>
      <c r="Q5" s="80">
        <v>1.5</v>
      </c>
      <c r="R5" s="82"/>
      <c r="S5" s="82"/>
      <c r="T5" s="83"/>
    </row>
    <row r="6" spans="1:20" x14ac:dyDescent="0.2">
      <c r="A6" s="79"/>
      <c r="B6" s="82"/>
      <c r="C6" s="82"/>
      <c r="D6" s="82"/>
      <c r="E6" s="82"/>
      <c r="F6" s="79"/>
      <c r="G6" s="82"/>
      <c r="H6" s="82"/>
      <c r="I6" s="82"/>
      <c r="J6" s="83"/>
      <c r="K6" s="79"/>
      <c r="L6" s="82"/>
      <c r="M6" s="82"/>
      <c r="N6" s="82"/>
      <c r="O6" s="83"/>
      <c r="P6" s="79"/>
      <c r="Q6" s="82"/>
      <c r="R6" s="82"/>
      <c r="S6" s="82"/>
      <c r="T6" s="83"/>
    </row>
    <row r="7" spans="1:20" x14ac:dyDescent="0.2">
      <c r="A7" s="79"/>
      <c r="B7" s="82"/>
      <c r="C7" s="82"/>
      <c r="D7" s="82"/>
      <c r="E7" s="82"/>
      <c r="F7" s="79"/>
      <c r="G7" s="82"/>
      <c r="H7" s="82"/>
      <c r="I7" s="82"/>
      <c r="J7" s="83"/>
      <c r="K7" s="79"/>
      <c r="L7" s="82"/>
      <c r="M7" s="82"/>
      <c r="N7" s="82"/>
      <c r="O7" s="83"/>
      <c r="P7" s="79"/>
      <c r="Q7" s="82"/>
      <c r="R7" s="82"/>
      <c r="S7" s="82"/>
      <c r="T7" s="83"/>
    </row>
    <row r="8" spans="1:20" x14ac:dyDescent="0.2">
      <c r="A8" s="79"/>
      <c r="B8" s="82"/>
      <c r="C8" s="82"/>
      <c r="D8" s="82"/>
      <c r="E8" s="82"/>
      <c r="F8" s="79"/>
      <c r="G8" s="82"/>
      <c r="H8" s="82"/>
      <c r="I8" s="82"/>
      <c r="J8" s="83"/>
      <c r="K8" s="79"/>
      <c r="L8" s="82"/>
      <c r="M8" s="82"/>
      <c r="N8" s="82"/>
      <c r="O8" s="83"/>
      <c r="P8" s="79"/>
      <c r="Q8" s="82"/>
      <c r="R8" s="82"/>
      <c r="S8" s="82"/>
      <c r="T8" s="83"/>
    </row>
    <row r="9" spans="1:20" x14ac:dyDescent="0.2">
      <c r="A9" s="79"/>
      <c r="B9" s="82" t="s">
        <v>21</v>
      </c>
      <c r="C9" s="82"/>
      <c r="D9" s="84" t="s">
        <v>24</v>
      </c>
      <c r="E9" s="84" t="s">
        <v>23</v>
      </c>
      <c r="F9" s="79"/>
      <c r="G9" s="82" t="s">
        <v>21</v>
      </c>
      <c r="H9" s="82"/>
      <c r="I9" s="84" t="s">
        <v>24</v>
      </c>
      <c r="J9" s="85" t="s">
        <v>23</v>
      </c>
      <c r="K9" s="79"/>
      <c r="L9" s="82" t="s">
        <v>21</v>
      </c>
      <c r="M9" s="82"/>
      <c r="N9" s="84" t="s">
        <v>24</v>
      </c>
      <c r="O9" s="85" t="s">
        <v>23</v>
      </c>
      <c r="P9" s="79"/>
      <c r="Q9" s="82" t="s">
        <v>21</v>
      </c>
      <c r="R9" s="82"/>
      <c r="S9" s="84" t="s">
        <v>24</v>
      </c>
      <c r="T9" s="85" t="s">
        <v>23</v>
      </c>
    </row>
    <row r="10" spans="1:20" x14ac:dyDescent="0.2">
      <c r="A10" s="79"/>
      <c r="B10" s="82" t="s">
        <v>20</v>
      </c>
      <c r="C10" s="82"/>
      <c r="D10" s="86">
        <f>(C4/0.25)+8+2</f>
        <v>44.16</v>
      </c>
      <c r="E10" s="82">
        <f>D10*298</f>
        <v>13159.679999999998</v>
      </c>
      <c r="F10" s="79"/>
      <c r="G10" s="82" t="s">
        <v>20</v>
      </c>
      <c r="H10" s="82"/>
      <c r="I10" s="86">
        <f>(H4/0.25)+8+2</f>
        <v>30.96</v>
      </c>
      <c r="J10" s="83">
        <f>I10*298</f>
        <v>9226.08</v>
      </c>
      <c r="K10" s="79"/>
      <c r="L10" s="82" t="s">
        <v>20</v>
      </c>
      <c r="M10" s="82"/>
      <c r="N10" s="86">
        <f>(M4/0.25)+8+2</f>
        <v>30.96</v>
      </c>
      <c r="O10" s="83">
        <f>N10*298</f>
        <v>9226.08</v>
      </c>
      <c r="P10" s="79"/>
      <c r="Q10" s="82" t="s">
        <v>20</v>
      </c>
      <c r="R10" s="82"/>
      <c r="S10" s="86">
        <f>(R4/0.25)+8+2</f>
        <v>35.200000000000003</v>
      </c>
      <c r="T10" s="83">
        <f>S10*298</f>
        <v>10489.6</v>
      </c>
    </row>
    <row r="11" spans="1:20" x14ac:dyDescent="0.2">
      <c r="A11" s="79"/>
      <c r="B11" s="84" t="s">
        <v>22</v>
      </c>
      <c r="C11" s="82"/>
      <c r="D11" s="82">
        <f>C4</f>
        <v>8.5399999999999991</v>
      </c>
      <c r="E11" s="82">
        <f>D11*500</f>
        <v>4270</v>
      </c>
      <c r="F11" s="79"/>
      <c r="G11" s="84" t="s">
        <v>22</v>
      </c>
      <c r="H11" s="82"/>
      <c r="I11" s="82">
        <f>H4</f>
        <v>5.24</v>
      </c>
      <c r="J11" s="83">
        <f>I11*500</f>
        <v>2620</v>
      </c>
      <c r="K11" s="79"/>
      <c r="L11" s="84" t="s">
        <v>22</v>
      </c>
      <c r="M11" s="82"/>
      <c r="N11" s="82">
        <f>M4</f>
        <v>5.24</v>
      </c>
      <c r="O11" s="83">
        <f>N11*500</f>
        <v>2620</v>
      </c>
      <c r="P11" s="79"/>
      <c r="Q11" s="84" t="s">
        <v>22</v>
      </c>
      <c r="R11" s="82"/>
      <c r="S11" s="82">
        <f>R4</f>
        <v>6.3</v>
      </c>
      <c r="T11" s="83">
        <f>S11*500</f>
        <v>3150</v>
      </c>
    </row>
    <row r="12" spans="1:20" x14ac:dyDescent="0.2">
      <c r="A12" s="79"/>
      <c r="B12" s="82"/>
      <c r="C12" s="82"/>
      <c r="D12" s="82"/>
      <c r="E12" s="82"/>
      <c r="F12" s="79"/>
      <c r="G12" s="82"/>
      <c r="H12" s="82"/>
      <c r="I12" s="82"/>
      <c r="J12" s="83"/>
      <c r="K12" s="79"/>
      <c r="L12" s="82"/>
      <c r="M12" s="82"/>
      <c r="N12" s="82"/>
      <c r="O12" s="83"/>
      <c r="P12" s="79"/>
      <c r="Q12" s="82"/>
      <c r="R12" s="82"/>
      <c r="S12" s="82"/>
      <c r="T12" s="83"/>
    </row>
    <row r="13" spans="1:20" x14ac:dyDescent="0.2">
      <c r="A13" s="79"/>
      <c r="B13" s="82"/>
      <c r="C13" s="82"/>
      <c r="D13" s="82"/>
      <c r="E13" s="82"/>
      <c r="F13" s="79"/>
      <c r="G13" s="82"/>
      <c r="H13" s="82"/>
      <c r="I13" s="82"/>
      <c r="J13" s="83"/>
      <c r="K13" s="79"/>
      <c r="L13" s="82"/>
      <c r="M13" s="82"/>
      <c r="N13" s="82"/>
      <c r="O13" s="83"/>
      <c r="P13" s="79"/>
      <c r="Q13" s="82"/>
      <c r="R13" s="82"/>
      <c r="S13" s="82"/>
      <c r="T13" s="83"/>
    </row>
    <row r="14" spans="1:20" x14ac:dyDescent="0.2">
      <c r="A14" s="87"/>
      <c r="B14" s="88"/>
      <c r="C14" s="88"/>
      <c r="D14" s="88"/>
      <c r="E14" s="89">
        <f>SUM(E10:E13)</f>
        <v>17429.68</v>
      </c>
      <c r="F14" s="87"/>
      <c r="G14" s="88"/>
      <c r="H14" s="88"/>
      <c r="I14" s="88"/>
      <c r="J14" s="89">
        <f>SUM(J10:J13)</f>
        <v>11846.08</v>
      </c>
      <c r="K14" s="87"/>
      <c r="L14" s="88"/>
      <c r="M14" s="88"/>
      <c r="N14" s="88"/>
      <c r="O14" s="89">
        <f>SUM(O10:O13)</f>
        <v>11846.08</v>
      </c>
      <c r="P14" s="87"/>
      <c r="Q14" s="88"/>
      <c r="R14" s="88"/>
      <c r="S14" s="88"/>
      <c r="T14" s="89">
        <f>SUM(T10:T13)</f>
        <v>13639.6</v>
      </c>
    </row>
    <row r="16" spans="1:20" x14ac:dyDescent="0.2">
      <c r="B16" t="s">
        <v>33</v>
      </c>
      <c r="D16" s="86">
        <f>D10+I10+N10+S10</f>
        <v>141.28000000000003</v>
      </c>
    </row>
    <row r="17" spans="2:4" x14ac:dyDescent="0.2">
      <c r="B17" s="84" t="s">
        <v>37</v>
      </c>
      <c r="D17">
        <f>D11+I11+N11+S11</f>
        <v>25.32</v>
      </c>
    </row>
    <row r="19" spans="2:4" x14ac:dyDescent="0.2">
      <c r="B19" s="84" t="s">
        <v>26</v>
      </c>
    </row>
    <row r="20" spans="2:4" x14ac:dyDescent="0.2">
      <c r="B20" s="84" t="s">
        <v>32</v>
      </c>
      <c r="C20" s="86">
        <f>((D10+I10+N10+S10)/100)+1</f>
        <v>2.4128000000000003</v>
      </c>
      <c r="D20">
        <f>2000*C20</f>
        <v>4825.6000000000004</v>
      </c>
    </row>
    <row r="21" spans="2:4" x14ac:dyDescent="0.2">
      <c r="B21" s="84" t="s">
        <v>27</v>
      </c>
      <c r="D21">
        <f>E14</f>
        <v>17429.68</v>
      </c>
    </row>
    <row r="22" spans="2:4" x14ac:dyDescent="0.2">
      <c r="B22" s="84" t="s">
        <v>28</v>
      </c>
      <c r="D22">
        <f>J14</f>
        <v>11846.08</v>
      </c>
    </row>
    <row r="23" spans="2:4" x14ac:dyDescent="0.2">
      <c r="B23" s="84" t="s">
        <v>29</v>
      </c>
      <c r="D23">
        <f>O14</f>
        <v>11846.08</v>
      </c>
    </row>
    <row r="24" spans="2:4" x14ac:dyDescent="0.2">
      <c r="B24" s="84" t="s">
        <v>30</v>
      </c>
      <c r="D24">
        <f>T14</f>
        <v>13639.6</v>
      </c>
    </row>
    <row r="25" spans="2:4" x14ac:dyDescent="0.2">
      <c r="B25" s="84" t="s">
        <v>31</v>
      </c>
      <c r="D25">
        <v>35000</v>
      </c>
    </row>
    <row r="26" spans="2:4" x14ac:dyDescent="0.2">
      <c r="B26" s="84" t="s">
        <v>25</v>
      </c>
      <c r="D26">
        <v>16000</v>
      </c>
    </row>
    <row r="27" spans="2:4" x14ac:dyDescent="0.2">
      <c r="B27" s="90" t="s">
        <v>35</v>
      </c>
      <c r="C27" s="76"/>
      <c r="D27" s="91">
        <f>SUM(D19:D26)</f>
        <v>110587.04000000001</v>
      </c>
    </row>
    <row r="28" spans="2:4" x14ac:dyDescent="0.2">
      <c r="B28" s="84" t="s">
        <v>34</v>
      </c>
      <c r="D28">
        <v>315000</v>
      </c>
    </row>
    <row r="30" spans="2:4" x14ac:dyDescent="0.2">
      <c r="B30" s="84" t="s">
        <v>36</v>
      </c>
      <c r="D30" s="86">
        <f>D28-D27</f>
        <v>204412.96</v>
      </c>
    </row>
  </sheetData>
  <mergeCells count="4">
    <mergeCell ref="B1:C2"/>
    <mergeCell ref="G1:H2"/>
    <mergeCell ref="L1:M2"/>
    <mergeCell ref="Q1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MR-Laptop</cp:lastModifiedBy>
  <cp:lastPrinted>2017-10-14T18:43:54Z</cp:lastPrinted>
  <dcterms:modified xsi:type="dcterms:W3CDTF">2026-05-04T14:27:32Z</dcterms:modified>
</cp:coreProperties>
</file>